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a\Dropbox\Účetnictví\Rozpočet 2021\"/>
    </mc:Choice>
  </mc:AlternateContent>
  <xr:revisionPtr revIDLastSave="0" documentId="13_ncr:1_{89BAE4AA-5177-4060-89E2-3C44608F8AB4}" xr6:coauthVersionLast="47" xr6:coauthVersionMax="47" xr10:uidLastSave="{00000000-0000-0000-0000-000000000000}"/>
  <bookViews>
    <workbookView xWindow="-108" yWindow="-108" windowWidth="23256" windowHeight="12576" xr2:uid="{0C3A3A24-57F5-4B1B-BB0D-D73BC1E5FB59}"/>
  </bookViews>
  <sheets>
    <sheet name="Návrh" sheetId="1" r:id="rId1"/>
    <sheet name="detai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C23" i="2"/>
  <c r="C16" i="2" l="1"/>
  <c r="F6" i="2" l="1"/>
  <c r="F3" i="2"/>
  <c r="H25" i="2" l="1"/>
  <c r="H23" i="2"/>
  <c r="H22" i="2"/>
  <c r="H21" i="2" l="1"/>
  <c r="H15" i="2"/>
  <c r="H16" i="2"/>
  <c r="H17" i="2"/>
  <c r="H20" i="2"/>
  <c r="H24" i="2"/>
  <c r="H26" i="2"/>
  <c r="H14" i="2"/>
  <c r="H19" i="2"/>
  <c r="C18" i="2" l="1"/>
  <c r="H18" i="2" s="1"/>
  <c r="H23" i="1" s="1"/>
  <c r="H6" i="2" l="1"/>
  <c r="H25" i="1" s="1"/>
  <c r="H3" i="2"/>
  <c r="H24" i="1" s="1"/>
  <c r="H26" i="1" l="1"/>
  <c r="H27" i="1"/>
  <c r="E30" i="1"/>
  <c r="H30" i="1" l="1"/>
  <c r="I27" i="1" l="1"/>
  <c r="F26" i="1" s="1"/>
  <c r="I28" i="1"/>
  <c r="H12" i="1"/>
  <c r="H13" i="1" l="1"/>
  <c r="H15" i="1" s="1"/>
  <c r="F12" i="1" l="1"/>
  <c r="F15" i="1" s="1"/>
  <c r="F27" i="1" l="1"/>
  <c r="F23" i="1" s="1"/>
  <c r="E12" i="1" l="1"/>
  <c r="E15" i="1" s="1"/>
  <c r="J26" i="1"/>
</calcChain>
</file>

<file path=xl/sharedStrings.xml><?xml version="1.0" encoding="utf-8"?>
<sst xmlns="http://schemas.openxmlformats.org/spreadsheetml/2006/main" count="94" uniqueCount="73">
  <si>
    <t>A/ ROZPOČTOVÉ PŘÍJMY (v Kč)</t>
  </si>
  <si>
    <t>Číslo
řádku</t>
  </si>
  <si>
    <t>Paragraf</t>
  </si>
  <si>
    <t>Třída, seskup. pol.
Podseskup. pol.
Položka</t>
  </si>
  <si>
    <t>Druh příjmu</t>
  </si>
  <si>
    <t>X</t>
  </si>
  <si>
    <t>NEDAŇOVÉ PŘÍJMY</t>
  </si>
  <si>
    <t>0000</t>
  </si>
  <si>
    <t>Neinvestiční přijaté transfery od obcí</t>
  </si>
  <si>
    <t>x</t>
  </si>
  <si>
    <t>ÚHRN PŘÍJMŮ</t>
  </si>
  <si>
    <t>Změna stavu kr. prostř. na bank. účtech (použití přebytku)</t>
  </si>
  <si>
    <t>PŘÍJMY CELKEM (vč. třídy FINANCOVÁNÍ)</t>
  </si>
  <si>
    <t>B/ BĚŽNÉ A KAPITÁLOVÉ VÝDAJE (v Kč)</t>
  </si>
  <si>
    <t>Skupina, oddíl
pododíl
paragraf</t>
  </si>
  <si>
    <t>Název paragrafu
funkčního třídení</t>
  </si>
  <si>
    <t>Objem výdajů</t>
  </si>
  <si>
    <t>Územní rozvoj</t>
  </si>
  <si>
    <t>Třída 5 - Běžné výdaje</t>
  </si>
  <si>
    <t>5011 - Platy zaměstnanců</t>
  </si>
  <si>
    <t>5031 - Sociální pojištění</t>
  </si>
  <si>
    <t>5032 - Zdravotní pojištění</t>
  </si>
  <si>
    <t>5038 - Pov. poj. na úrazové poj.</t>
  </si>
  <si>
    <t>5163 - Služby peněžních ústavů</t>
  </si>
  <si>
    <t xml:space="preserve">VÝDAJE CELKEM </t>
  </si>
  <si>
    <t>Datum vyvěšení:</t>
  </si>
  <si>
    <t>Datum sejmutí:</t>
  </si>
  <si>
    <t>Vypracovala:</t>
  </si>
  <si>
    <t>Ing. Jana Houšková, předsedkyně</t>
  </si>
  <si>
    <t>Objem příjmů 2020</t>
  </si>
  <si>
    <t>Objem příjmů 2019</t>
  </si>
  <si>
    <t>Vratka půjčky Via rustica</t>
  </si>
  <si>
    <t>Výdaje 2020</t>
  </si>
  <si>
    <t>Objem příjmů 2021</t>
  </si>
  <si>
    <t>Výdaje 2021</t>
  </si>
  <si>
    <t>5021 - Ostatní osobní výdaje (dohody)</t>
  </si>
  <si>
    <t>os.č.</t>
  </si>
  <si>
    <t>Jméno a příjmení</t>
  </si>
  <si>
    <t>základní CSS/strategie</t>
  </si>
  <si>
    <t>Ing. Kolářová Alžběta</t>
  </si>
  <si>
    <t>Bc. Hojgrová Vladimíra</t>
  </si>
  <si>
    <t>Ing. Šustrová Michaela</t>
  </si>
  <si>
    <t>Ing. Pavla Mazancová</t>
  </si>
  <si>
    <t>Mgr. Vít Rous</t>
  </si>
  <si>
    <t>Ing. Jana Houšková</t>
  </si>
  <si>
    <t>Mzdy</t>
  </si>
  <si>
    <t>dpp</t>
  </si>
  <si>
    <t>hlavní pp</t>
  </si>
  <si>
    <t>platy</t>
  </si>
  <si>
    <t>ostatní mzd.n.</t>
  </si>
  <si>
    <t>Třída 5 - ostatní</t>
  </si>
  <si>
    <t>nájemné</t>
  </si>
  <si>
    <t>Černovice</t>
  </si>
  <si>
    <t>Častrov</t>
  </si>
  <si>
    <t>cestovné</t>
  </si>
  <si>
    <t>AK + VH</t>
  </si>
  <si>
    <t>stravné</t>
  </si>
  <si>
    <t>shromáždění starostů 3x - občerstvení</t>
  </si>
  <si>
    <t>výjezd - dobrá praxe</t>
  </si>
  <si>
    <t xml:space="preserve">office 365 </t>
  </si>
  <si>
    <t>telefony</t>
  </si>
  <si>
    <t>AK + VH + MŠ</t>
  </si>
  <si>
    <t>Triáda</t>
  </si>
  <si>
    <t>kancelářské potřeby</t>
  </si>
  <si>
    <t>antivirus</t>
  </si>
  <si>
    <t>viz list "detail"</t>
  </si>
  <si>
    <t>Návrh - Rozpočet DSO Nová Lípa na rok 2022</t>
  </si>
  <si>
    <t>Schválený rozpčet DSO Nová Lípa na rok 2021 je zveřejněn na webových stránkách www.dsonovalipa.cz</t>
  </si>
  <si>
    <t>Výkaz pro hodnocení plnění rozpočtu FIN 2- 12 M k datu 30.9.2021 je nedílnou součátí návrhu rozpočtu na rok 2021.</t>
  </si>
  <si>
    <t>nájmy pc + tiskárna</t>
  </si>
  <si>
    <t>PM</t>
  </si>
  <si>
    <t>webovky + doména</t>
  </si>
  <si>
    <t>členské příspěvky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</si>
</sst>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\ &quot;Kč&quot;"/>
    <numFmt numFmtId="166" formatCode="#,##0.00\ _K_č;\-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0" fillId="0" borderId="0" xfId="1" applyFont="1"/>
    <xf numFmtId="0" fontId="4" fillId="0" borderId="0" xfId="0" applyFont="1" applyBorder="1" applyAlignment="1">
      <alignment horizontal="center" vertical="center"/>
    </xf>
    <xf numFmtId="164" fontId="4" fillId="0" borderId="0" xfId="1" applyFont="1" applyBorder="1" applyAlignment="1">
      <alignment vertical="center"/>
    </xf>
    <xf numFmtId="14" fontId="3" fillId="0" borderId="0" xfId="0" applyNumberFormat="1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0" fillId="3" borderId="0" xfId="0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4" fillId="4" borderId="1" xfId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/>
    </xf>
    <xf numFmtId="164" fontId="3" fillId="0" borderId="1" xfId="1" applyFont="1" applyBorder="1"/>
    <xf numFmtId="164" fontId="3" fillId="4" borderId="1" xfId="1" applyFont="1" applyFill="1" applyBorder="1" applyAlignment="1">
      <alignment vertical="center"/>
    </xf>
    <xf numFmtId="164" fontId="5" fillId="0" borderId="1" xfId="1" applyFont="1" applyBorder="1"/>
    <xf numFmtId="164" fontId="4" fillId="0" borderId="1" xfId="1" applyFont="1" applyBorder="1" applyAlignment="1">
      <alignment vertical="center"/>
    </xf>
    <xf numFmtId="164" fontId="6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>
      <alignment vertical="center"/>
    </xf>
    <xf numFmtId="0" fontId="2" fillId="0" borderId="0" xfId="0" applyFont="1" applyAlignment="1">
      <alignment horizontal="center"/>
    </xf>
    <xf numFmtId="4" fontId="7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5" borderId="0" xfId="0" applyFill="1"/>
    <xf numFmtId="0" fontId="0" fillId="0" borderId="1" xfId="0" applyBorder="1"/>
    <xf numFmtId="0" fontId="0" fillId="5" borderId="1" xfId="0" applyFill="1" applyBorder="1"/>
    <xf numFmtId="165" fontId="0" fillId="5" borderId="1" xfId="0" applyNumberFormat="1" applyFill="1" applyBorder="1"/>
    <xf numFmtId="165" fontId="0" fillId="0" borderId="0" xfId="0" applyNumberFormat="1"/>
    <xf numFmtId="165" fontId="8" fillId="0" borderId="0" xfId="0" applyNumberFormat="1" applyFont="1"/>
    <xf numFmtId="0" fontId="9" fillId="0" borderId="0" xfId="0" applyFont="1"/>
    <xf numFmtId="0" fontId="0" fillId="0" borderId="0" xfId="0" applyFont="1"/>
    <xf numFmtId="165" fontId="10" fillId="0" borderId="0" xfId="0" applyNumberFormat="1" applyFont="1"/>
    <xf numFmtId="166" fontId="7" fillId="4" borderId="1" xfId="1" applyNumberFormat="1" applyFont="1" applyFill="1" applyBorder="1" applyAlignment="1">
      <alignment horizontal="right" vertical="center"/>
    </xf>
    <xf numFmtId="0" fontId="11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B9377-7991-48D7-98E3-17C345004F49}">
  <dimension ref="A1:K38"/>
  <sheetViews>
    <sheetView tabSelected="1" workbookViewId="0">
      <selection activeCell="H19" sqref="H19"/>
    </sheetView>
  </sheetViews>
  <sheetFormatPr defaultRowHeight="14.4" x14ac:dyDescent="0.3"/>
  <cols>
    <col min="1" max="2" width="9.21875" bestFit="1" customWidth="1"/>
    <col min="3" max="3" width="28.109375" customWidth="1"/>
    <col min="4" max="4" width="54.5546875" customWidth="1"/>
    <col min="5" max="5" width="20.6640625" hidden="1" customWidth="1"/>
    <col min="6" max="7" width="23" hidden="1" customWidth="1"/>
    <col min="8" max="8" width="24.6640625" customWidth="1"/>
    <col min="9" max="9" width="16.88671875" hidden="1" customWidth="1"/>
    <col min="10" max="10" width="18.44140625" customWidth="1"/>
    <col min="11" max="11" width="17.5546875" customWidth="1"/>
  </cols>
  <sheetData>
    <row r="1" spans="1:10" ht="23.4" x14ac:dyDescent="0.45">
      <c r="A1" s="52" t="s">
        <v>66</v>
      </c>
      <c r="B1" s="52"/>
      <c r="C1" s="52"/>
      <c r="D1" s="52"/>
      <c r="E1" s="52"/>
    </row>
    <row r="2" spans="1:10" ht="23.4" x14ac:dyDescent="0.45">
      <c r="A2" s="1"/>
      <c r="B2" s="1"/>
      <c r="C2" s="1"/>
      <c r="D2" s="1"/>
      <c r="E2" s="1"/>
      <c r="F2" s="47"/>
      <c r="G2" s="47"/>
    </row>
    <row r="3" spans="1:10" ht="15.6" x14ac:dyDescent="0.3">
      <c r="A3" s="2" t="s">
        <v>67</v>
      </c>
      <c r="B3" s="3"/>
      <c r="C3" s="3"/>
      <c r="D3" s="3"/>
      <c r="E3" s="3"/>
      <c r="F3" s="3"/>
      <c r="G3" s="3"/>
    </row>
    <row r="4" spans="1:10" ht="15.6" x14ac:dyDescent="0.3">
      <c r="A4" s="2" t="s">
        <v>68</v>
      </c>
      <c r="B4" s="3"/>
      <c r="C4" s="3"/>
      <c r="D4" s="3"/>
      <c r="E4" s="3"/>
      <c r="F4" s="3"/>
      <c r="G4" s="3"/>
    </row>
    <row r="5" spans="1:10" ht="15.6" x14ac:dyDescent="0.3">
      <c r="A5" s="2"/>
      <c r="B5" s="3"/>
      <c r="C5" s="3"/>
      <c r="D5" s="3"/>
      <c r="E5" s="3"/>
      <c r="F5" s="3"/>
      <c r="G5" s="3"/>
    </row>
    <row r="6" spans="1:10" ht="15.6" x14ac:dyDescent="0.3">
      <c r="A6" s="4"/>
      <c r="B6" s="4"/>
      <c r="C6" s="4"/>
      <c r="D6" s="4"/>
      <c r="E6" s="4"/>
      <c r="F6" s="4"/>
      <c r="G6" s="4"/>
    </row>
    <row r="7" spans="1:10" ht="15.6" x14ac:dyDescent="0.3">
      <c r="A7" s="5" t="s">
        <v>0</v>
      </c>
      <c r="B7" s="4"/>
      <c r="C7" s="4"/>
      <c r="D7" s="4"/>
      <c r="E7" s="4"/>
      <c r="F7" s="4"/>
      <c r="G7" s="4"/>
    </row>
    <row r="8" spans="1:10" ht="16.2" thickBot="1" x14ac:dyDescent="0.35">
      <c r="A8" s="4"/>
      <c r="B8" s="4"/>
      <c r="C8" s="4"/>
      <c r="D8" s="4"/>
      <c r="E8" s="4"/>
      <c r="F8" s="4"/>
      <c r="G8" s="4"/>
    </row>
    <row r="9" spans="1:10" ht="46.8" x14ac:dyDescent="0.3">
      <c r="A9" s="15" t="s">
        <v>1</v>
      </c>
      <c r="B9" s="16" t="s">
        <v>2</v>
      </c>
      <c r="C9" s="17" t="s">
        <v>3</v>
      </c>
      <c r="D9" s="16" t="s">
        <v>4</v>
      </c>
      <c r="E9" s="18" t="s">
        <v>30</v>
      </c>
      <c r="F9" s="18" t="s">
        <v>29</v>
      </c>
      <c r="G9" s="18" t="s">
        <v>33</v>
      </c>
      <c r="H9" s="35" t="s">
        <v>33</v>
      </c>
    </row>
    <row r="10" spans="1:10" ht="15.6" x14ac:dyDescent="0.3">
      <c r="A10" s="6">
        <v>1</v>
      </c>
      <c r="B10" s="19"/>
      <c r="C10" s="19" t="s">
        <v>5</v>
      </c>
      <c r="D10" s="20" t="s">
        <v>6</v>
      </c>
      <c r="E10" s="20"/>
      <c r="F10" s="20"/>
      <c r="G10" s="20"/>
      <c r="H10" s="21"/>
    </row>
    <row r="11" spans="1:10" ht="15.6" x14ac:dyDescent="0.3">
      <c r="A11" s="6">
        <v>2</v>
      </c>
      <c r="B11" s="22" t="s">
        <v>7</v>
      </c>
      <c r="C11" s="6">
        <v>4121</v>
      </c>
      <c r="D11" s="7" t="s">
        <v>8</v>
      </c>
      <c r="E11" s="23">
        <v>251400</v>
      </c>
      <c r="F11" s="23">
        <v>263000</v>
      </c>
      <c r="G11" s="23">
        <v>263000</v>
      </c>
      <c r="H11" s="21">
        <v>263000</v>
      </c>
      <c r="J11" s="46" t="s">
        <v>72</v>
      </c>
    </row>
    <row r="12" spans="1:10" ht="15.6" x14ac:dyDescent="0.3">
      <c r="A12" s="6">
        <v>3</v>
      </c>
      <c r="B12" s="19"/>
      <c r="C12" s="19" t="s">
        <v>9</v>
      </c>
      <c r="D12" s="20" t="s">
        <v>10</v>
      </c>
      <c r="E12" s="25">
        <f>SUM(E11:E11)</f>
        <v>251400</v>
      </c>
      <c r="F12" s="25">
        <f>F11</f>
        <v>263000</v>
      </c>
      <c r="G12" s="25">
        <v>263000</v>
      </c>
      <c r="H12" s="24">
        <f>H11</f>
        <v>263000</v>
      </c>
    </row>
    <row r="13" spans="1:10" ht="15.6" x14ac:dyDescent="0.3">
      <c r="A13" s="6">
        <v>4</v>
      </c>
      <c r="B13" s="22" t="s">
        <v>7</v>
      </c>
      <c r="C13" s="6">
        <v>8115</v>
      </c>
      <c r="D13" s="7" t="s">
        <v>11</v>
      </c>
      <c r="E13" s="23">
        <v>625000</v>
      </c>
      <c r="F13" s="23">
        <v>1741000</v>
      </c>
      <c r="G13" s="23">
        <v>1873581</v>
      </c>
      <c r="H13" s="21">
        <f>H30-H12</f>
        <v>2337580</v>
      </c>
    </row>
    <row r="14" spans="1:10" ht="15.6" hidden="1" x14ac:dyDescent="0.3">
      <c r="A14" s="6">
        <v>5</v>
      </c>
      <c r="B14" s="22"/>
      <c r="C14" s="6">
        <v>2420</v>
      </c>
      <c r="D14" s="7" t="s">
        <v>31</v>
      </c>
      <c r="E14" s="23"/>
      <c r="F14" s="23">
        <v>500000</v>
      </c>
      <c r="G14" s="23">
        <v>0</v>
      </c>
      <c r="H14" s="21">
        <v>0</v>
      </c>
    </row>
    <row r="15" spans="1:10" ht="21" x14ac:dyDescent="0.3">
      <c r="A15" s="48" t="s">
        <v>12</v>
      </c>
      <c r="B15" s="48"/>
      <c r="C15" s="48"/>
      <c r="D15" s="48"/>
      <c r="E15" s="27">
        <f>E12+E13</f>
        <v>876400</v>
      </c>
      <c r="F15" s="27">
        <f>SUM(F11:F14)-F11</f>
        <v>2504000</v>
      </c>
      <c r="G15" s="27">
        <v>2136581</v>
      </c>
      <c r="H15" s="45">
        <f>H14+H13+H11</f>
        <v>2600580</v>
      </c>
    </row>
    <row r="16" spans="1:10" x14ac:dyDescent="0.3">
      <c r="E16" s="8"/>
      <c r="F16" s="8"/>
      <c r="G16" s="8"/>
    </row>
    <row r="17" spans="1:11" x14ac:dyDescent="0.3">
      <c r="E17" s="8"/>
      <c r="F17" s="8"/>
      <c r="G17" s="8"/>
    </row>
    <row r="19" spans="1:11" ht="23.4" x14ac:dyDescent="0.45">
      <c r="A19" s="1"/>
      <c r="B19" s="1"/>
      <c r="C19" s="12"/>
      <c r="D19" s="12"/>
      <c r="E19" s="12"/>
      <c r="F19" s="47"/>
      <c r="G19" s="47"/>
    </row>
    <row r="20" spans="1:11" ht="23.4" x14ac:dyDescent="0.45">
      <c r="A20" s="5" t="s">
        <v>13</v>
      </c>
      <c r="H20" s="32"/>
    </row>
    <row r="21" spans="1:11" ht="24" thickBot="1" x14ac:dyDescent="0.5">
      <c r="I21" s="12"/>
    </row>
    <row r="22" spans="1:11" ht="62.4" x14ac:dyDescent="0.3">
      <c r="A22" s="15" t="s">
        <v>1</v>
      </c>
      <c r="B22" s="17" t="s">
        <v>14</v>
      </c>
      <c r="C22" s="17" t="s">
        <v>15</v>
      </c>
      <c r="D22" s="17" t="s">
        <v>3</v>
      </c>
      <c r="E22" s="18" t="s">
        <v>16</v>
      </c>
      <c r="F22" s="18" t="s">
        <v>32</v>
      </c>
      <c r="G22" s="18" t="s">
        <v>34</v>
      </c>
      <c r="H22" s="34" t="s">
        <v>34</v>
      </c>
    </row>
    <row r="23" spans="1:11" ht="15.6" x14ac:dyDescent="0.3">
      <c r="A23" s="6">
        <v>1</v>
      </c>
      <c r="B23" s="6">
        <v>3636</v>
      </c>
      <c r="C23" s="6" t="s">
        <v>17</v>
      </c>
      <c r="D23" s="7" t="s">
        <v>18</v>
      </c>
      <c r="E23" s="23">
        <v>820200</v>
      </c>
      <c r="F23" s="23">
        <f>F30-(F24+F26+F27+F28+F29)</f>
        <v>161684.86913352087</v>
      </c>
      <c r="G23" s="23">
        <v>279163.8</v>
      </c>
      <c r="H23" s="24">
        <f>detail!H12</f>
        <v>283444</v>
      </c>
      <c r="J23" s="46" t="s">
        <v>65</v>
      </c>
    </row>
    <row r="24" spans="1:11" ht="15.6" x14ac:dyDescent="0.3">
      <c r="A24" s="6">
        <v>2</v>
      </c>
      <c r="B24" s="6">
        <v>3636</v>
      </c>
      <c r="C24" s="6" t="s">
        <v>17</v>
      </c>
      <c r="D24" s="7" t="s">
        <v>19</v>
      </c>
      <c r="E24" s="23">
        <v>1523614</v>
      </c>
      <c r="F24" s="23">
        <v>1742400</v>
      </c>
      <c r="G24" s="23">
        <v>1148580</v>
      </c>
      <c r="H24" s="24">
        <f>detail!H3</f>
        <v>1322400</v>
      </c>
      <c r="I24" s="13"/>
    </row>
    <row r="25" spans="1:11" ht="15.6" x14ac:dyDescent="0.3">
      <c r="A25" s="6">
        <v>3</v>
      </c>
      <c r="B25" s="6">
        <v>3636</v>
      </c>
      <c r="C25" s="6" t="s">
        <v>17</v>
      </c>
      <c r="D25" s="7" t="s">
        <v>35</v>
      </c>
      <c r="E25" s="23"/>
      <c r="F25" s="23"/>
      <c r="G25" s="23">
        <v>313200</v>
      </c>
      <c r="H25" s="24">
        <f>detail!H6</f>
        <v>540000</v>
      </c>
      <c r="I25" s="13"/>
    </row>
    <row r="26" spans="1:11" ht="15.6" x14ac:dyDescent="0.3">
      <c r="A26" s="6">
        <v>4</v>
      </c>
      <c r="B26" s="6">
        <v>3636</v>
      </c>
      <c r="C26" s="6" t="s">
        <v>17</v>
      </c>
      <c r="D26" s="7" t="s">
        <v>20</v>
      </c>
      <c r="E26" s="23">
        <v>380903</v>
      </c>
      <c r="F26" s="23">
        <f>F24*I27</f>
        <v>435599.42820163112</v>
      </c>
      <c r="G26" s="23">
        <v>287145</v>
      </c>
      <c r="H26" s="24">
        <f>H24*0.25</f>
        <v>330600</v>
      </c>
      <c r="J26" s="13">
        <f>F15-F30</f>
        <v>0</v>
      </c>
    </row>
    <row r="27" spans="1:11" ht="15.6" x14ac:dyDescent="0.3">
      <c r="A27" s="6">
        <v>5</v>
      </c>
      <c r="B27" s="6">
        <v>3636</v>
      </c>
      <c r="C27" s="6" t="s">
        <v>17</v>
      </c>
      <c r="D27" s="7" t="s">
        <v>21</v>
      </c>
      <c r="E27" s="23">
        <v>137125</v>
      </c>
      <c r="F27" s="23">
        <f>F24*I28</f>
        <v>156815.70266484818</v>
      </c>
      <c r="G27" s="23">
        <v>103372.2</v>
      </c>
      <c r="H27" s="24">
        <f>H24*0.09</f>
        <v>119016</v>
      </c>
      <c r="I27">
        <f>E26/E24</f>
        <v>0.24999967183289207</v>
      </c>
    </row>
    <row r="28" spans="1:11" ht="15.6" x14ac:dyDescent="0.3">
      <c r="A28" s="6">
        <v>6</v>
      </c>
      <c r="B28" s="6">
        <v>3636</v>
      </c>
      <c r="C28" s="6" t="s">
        <v>17</v>
      </c>
      <c r="D28" s="7" t="s">
        <v>22</v>
      </c>
      <c r="E28" s="23">
        <v>5000</v>
      </c>
      <c r="F28" s="23">
        <v>5000</v>
      </c>
      <c r="G28" s="23">
        <v>5000</v>
      </c>
      <c r="H28" s="24">
        <v>5000</v>
      </c>
      <c r="I28" s="14">
        <f>E27/E24</f>
        <v>8.9999829353103869E-2</v>
      </c>
    </row>
    <row r="29" spans="1:11" ht="15.6" x14ac:dyDescent="0.3">
      <c r="A29" s="28">
        <v>7</v>
      </c>
      <c r="B29" s="28">
        <v>6310</v>
      </c>
      <c r="C29" s="29"/>
      <c r="D29" s="30" t="s">
        <v>23</v>
      </c>
      <c r="E29" s="31">
        <v>2500</v>
      </c>
      <c r="F29" s="31">
        <v>2500</v>
      </c>
      <c r="G29" s="31">
        <v>120</v>
      </c>
      <c r="H29" s="24">
        <v>120</v>
      </c>
    </row>
    <row r="30" spans="1:11" ht="21" x14ac:dyDescent="0.3">
      <c r="A30" s="49" t="s">
        <v>24</v>
      </c>
      <c r="B30" s="50"/>
      <c r="C30" s="50"/>
      <c r="D30" s="51"/>
      <c r="E30" s="26">
        <f>SUM(E23:E29)</f>
        <v>2869342</v>
      </c>
      <c r="F30" s="26">
        <v>2504000</v>
      </c>
      <c r="G30" s="26">
        <v>2136581</v>
      </c>
      <c r="H30" s="45">
        <f>SUM(H23:H29)</f>
        <v>2600580</v>
      </c>
      <c r="I30" s="33"/>
      <c r="J30" s="33"/>
      <c r="K30" s="33"/>
    </row>
    <row r="31" spans="1:11" ht="15.6" x14ac:dyDescent="0.3">
      <c r="A31" s="9"/>
      <c r="B31" s="9"/>
      <c r="C31" s="9"/>
      <c r="D31" s="9"/>
      <c r="E31" s="10"/>
      <c r="F31" s="10"/>
      <c r="G31" s="10"/>
    </row>
    <row r="32" spans="1:11" ht="15.6" x14ac:dyDescent="0.3">
      <c r="A32" s="9"/>
      <c r="B32" s="9"/>
      <c r="C32" s="9"/>
      <c r="D32" s="9"/>
      <c r="E32" s="10"/>
      <c r="F32" s="10"/>
      <c r="G32" s="10"/>
    </row>
    <row r="33" spans="1:7" ht="15.6" x14ac:dyDescent="0.3">
      <c r="A33" s="4"/>
      <c r="B33" s="4"/>
      <c r="C33" s="4"/>
      <c r="D33" s="4"/>
      <c r="E33" s="4"/>
      <c r="F33" s="4"/>
      <c r="G33" s="4"/>
    </row>
    <row r="34" spans="1:7" ht="15.6" x14ac:dyDescent="0.3">
      <c r="A34" s="4" t="s">
        <v>25</v>
      </c>
      <c r="B34" s="4"/>
      <c r="C34" s="11"/>
      <c r="D34" s="4"/>
      <c r="E34" s="4"/>
      <c r="F34" s="4"/>
      <c r="G34" s="4"/>
    </row>
    <row r="35" spans="1:7" ht="15.6" x14ac:dyDescent="0.3">
      <c r="A35" s="4" t="s">
        <v>26</v>
      </c>
      <c r="B35" s="4"/>
      <c r="C35" s="11"/>
      <c r="D35" s="4"/>
      <c r="E35" s="4"/>
      <c r="F35" s="4"/>
      <c r="G35" s="4"/>
    </row>
    <row r="36" spans="1:7" ht="15.6" x14ac:dyDescent="0.3">
      <c r="A36" s="4" t="s">
        <v>27</v>
      </c>
      <c r="B36" s="4"/>
      <c r="C36" s="4" t="s">
        <v>28</v>
      </c>
      <c r="D36" s="4"/>
      <c r="E36" s="4"/>
      <c r="F36" s="4"/>
      <c r="G36" s="4"/>
    </row>
    <row r="38" spans="1:7" ht="15.6" x14ac:dyDescent="0.3">
      <c r="A38" s="4"/>
    </row>
  </sheetData>
  <mergeCells count="3">
    <mergeCell ref="A15:D15"/>
    <mergeCell ref="A30:D30"/>
    <mergeCell ref="A1:E1"/>
  </mergeCells>
  <pageMargins left="0.7" right="0.7" top="0.78740157499999996" bottom="0.78740157499999996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0708C-1CB4-49F6-A2D3-275213198691}">
  <dimension ref="A1:H26"/>
  <sheetViews>
    <sheetView workbookViewId="0">
      <selection activeCell="C21" sqref="C21"/>
    </sheetView>
  </sheetViews>
  <sheetFormatPr defaultRowHeight="14.4" x14ac:dyDescent="0.3"/>
  <cols>
    <col min="1" max="1" width="17.44140625" customWidth="1"/>
    <col min="2" max="2" width="24.44140625" bestFit="1" customWidth="1"/>
    <col min="3" max="3" width="19" bestFit="1" customWidth="1"/>
    <col min="6" max="6" width="14.6640625" customWidth="1"/>
    <col min="8" max="8" width="17.44140625" customWidth="1"/>
  </cols>
  <sheetData>
    <row r="1" spans="1:8" x14ac:dyDescent="0.3">
      <c r="A1" t="s">
        <v>45</v>
      </c>
      <c r="B1" s="36"/>
      <c r="C1" s="36"/>
    </row>
    <row r="2" spans="1:8" x14ac:dyDescent="0.3">
      <c r="A2" s="37" t="s">
        <v>36</v>
      </c>
      <c r="B2" s="38" t="s">
        <v>37</v>
      </c>
      <c r="C2" s="38" t="s">
        <v>38</v>
      </c>
      <c r="F2" t="s">
        <v>48</v>
      </c>
    </row>
    <row r="3" spans="1:8" x14ac:dyDescent="0.3">
      <c r="A3" s="37">
        <v>1</v>
      </c>
      <c r="B3" s="38" t="s">
        <v>39</v>
      </c>
      <c r="C3" s="39">
        <v>58000</v>
      </c>
      <c r="D3" t="s">
        <v>47</v>
      </c>
      <c r="F3" s="40">
        <f>SUM(C3:C4)</f>
        <v>110200</v>
      </c>
      <c r="G3">
        <v>12</v>
      </c>
      <c r="H3" s="41">
        <f>F3*G3</f>
        <v>1322400</v>
      </c>
    </row>
    <row r="4" spans="1:8" x14ac:dyDescent="0.3">
      <c r="A4" s="37">
        <v>4</v>
      </c>
      <c r="B4" s="38" t="s">
        <v>40</v>
      </c>
      <c r="C4" s="39">
        <v>52200</v>
      </c>
      <c r="D4" t="s">
        <v>47</v>
      </c>
    </row>
    <row r="5" spans="1:8" x14ac:dyDescent="0.3">
      <c r="A5" s="37">
        <v>1</v>
      </c>
      <c r="B5" s="38" t="s">
        <v>39</v>
      </c>
      <c r="C5" s="39">
        <v>10000</v>
      </c>
      <c r="D5" t="s">
        <v>46</v>
      </c>
      <c r="F5" t="s">
        <v>49</v>
      </c>
    </row>
    <row r="6" spans="1:8" x14ac:dyDescent="0.3">
      <c r="A6" s="37">
        <v>4</v>
      </c>
      <c r="B6" s="38" t="s">
        <v>40</v>
      </c>
      <c r="C6" s="39">
        <v>10000</v>
      </c>
      <c r="D6" t="s">
        <v>46</v>
      </c>
      <c r="F6" s="40">
        <f>SUM(C5:C10)</f>
        <v>45000</v>
      </c>
      <c r="G6">
        <v>12</v>
      </c>
      <c r="H6" s="41">
        <f>F6*G6</f>
        <v>540000</v>
      </c>
    </row>
    <row r="7" spans="1:8" x14ac:dyDescent="0.3">
      <c r="A7" s="37">
        <v>9</v>
      </c>
      <c r="B7" s="38" t="s">
        <v>42</v>
      </c>
      <c r="C7" s="39">
        <v>2000</v>
      </c>
      <c r="D7" t="s">
        <v>46</v>
      </c>
    </row>
    <row r="8" spans="1:8" x14ac:dyDescent="0.3">
      <c r="A8" s="37">
        <v>7</v>
      </c>
      <c r="B8" s="38" t="s">
        <v>41</v>
      </c>
      <c r="C8" s="39">
        <v>10000</v>
      </c>
      <c r="D8" t="s">
        <v>46</v>
      </c>
    </row>
    <row r="9" spans="1:8" x14ac:dyDescent="0.3">
      <c r="A9" s="37">
        <v>10</v>
      </c>
      <c r="B9" s="38" t="s">
        <v>43</v>
      </c>
      <c r="C9" s="39">
        <v>10000</v>
      </c>
      <c r="D9" t="s">
        <v>46</v>
      </c>
    </row>
    <row r="10" spans="1:8" x14ac:dyDescent="0.3">
      <c r="A10" s="37">
        <v>11</v>
      </c>
      <c r="B10" s="38" t="s">
        <v>44</v>
      </c>
      <c r="C10" s="39">
        <v>3000</v>
      </c>
      <c r="D10" t="s">
        <v>46</v>
      </c>
    </row>
    <row r="12" spans="1:8" s="42" customFormat="1" x14ac:dyDescent="0.3">
      <c r="A12" s="42" t="s">
        <v>50</v>
      </c>
      <c r="H12" s="44">
        <f>SUM(H14:H26)</f>
        <v>283444</v>
      </c>
    </row>
    <row r="14" spans="1:8" x14ac:dyDescent="0.3">
      <c r="A14" t="s">
        <v>51</v>
      </c>
      <c r="B14" t="s">
        <v>52</v>
      </c>
      <c r="C14">
        <v>704</v>
      </c>
      <c r="G14">
        <v>12</v>
      </c>
      <c r="H14" s="41">
        <f>C14*G14</f>
        <v>8448</v>
      </c>
    </row>
    <row r="15" spans="1:8" x14ac:dyDescent="0.3">
      <c r="B15" t="s">
        <v>53</v>
      </c>
      <c r="C15">
        <v>704</v>
      </c>
      <c r="G15">
        <v>12</v>
      </c>
      <c r="H15" s="41">
        <f t="shared" ref="H15:H25" si="0">C15*G15</f>
        <v>8448</v>
      </c>
    </row>
    <row r="16" spans="1:8" x14ac:dyDescent="0.3">
      <c r="A16" t="s">
        <v>60</v>
      </c>
      <c r="B16" t="s">
        <v>61</v>
      </c>
      <c r="C16">
        <f>(1182+680+500)</f>
        <v>2362</v>
      </c>
      <c r="G16">
        <v>12</v>
      </c>
      <c r="H16" s="41">
        <f t="shared" si="0"/>
        <v>28344</v>
      </c>
    </row>
    <row r="17" spans="1:8" x14ac:dyDescent="0.3">
      <c r="A17" t="s">
        <v>54</v>
      </c>
      <c r="B17" t="s">
        <v>55</v>
      </c>
      <c r="C17">
        <v>4000</v>
      </c>
      <c r="G17">
        <v>12</v>
      </c>
      <c r="H17" s="41">
        <f t="shared" si="0"/>
        <v>48000</v>
      </c>
    </row>
    <row r="18" spans="1:8" x14ac:dyDescent="0.3">
      <c r="A18" t="s">
        <v>56</v>
      </c>
      <c r="B18" t="s">
        <v>55</v>
      </c>
      <c r="C18">
        <f>110*2*21</f>
        <v>4620</v>
      </c>
      <c r="G18">
        <v>12</v>
      </c>
      <c r="H18" s="41">
        <f t="shared" si="0"/>
        <v>55440</v>
      </c>
    </row>
    <row r="19" spans="1:8" x14ac:dyDescent="0.3">
      <c r="A19" t="s">
        <v>69</v>
      </c>
      <c r="B19" t="s">
        <v>70</v>
      </c>
      <c r="C19">
        <v>150</v>
      </c>
      <c r="G19">
        <v>12</v>
      </c>
      <c r="H19" s="41">
        <f t="shared" si="0"/>
        <v>1800</v>
      </c>
    </row>
    <row r="20" spans="1:8" x14ac:dyDescent="0.3">
      <c r="A20" t="s">
        <v>62</v>
      </c>
      <c r="C20">
        <v>12000</v>
      </c>
      <c r="G20">
        <v>1</v>
      </c>
      <c r="H20" s="41">
        <f t="shared" si="0"/>
        <v>12000</v>
      </c>
    </row>
    <row r="21" spans="1:8" x14ac:dyDescent="0.3">
      <c r="A21" t="s">
        <v>59</v>
      </c>
      <c r="B21" t="s">
        <v>61</v>
      </c>
      <c r="C21">
        <v>3500</v>
      </c>
      <c r="G21">
        <v>3</v>
      </c>
      <c r="H21" s="41">
        <f t="shared" si="0"/>
        <v>10500</v>
      </c>
    </row>
    <row r="22" spans="1:8" x14ac:dyDescent="0.3">
      <c r="A22" t="s">
        <v>64</v>
      </c>
      <c r="B22" t="s">
        <v>61</v>
      </c>
      <c r="C22">
        <v>1042</v>
      </c>
      <c r="G22">
        <v>3</v>
      </c>
      <c r="H22" s="41">
        <f t="shared" si="0"/>
        <v>3126</v>
      </c>
    </row>
    <row r="23" spans="1:8" x14ac:dyDescent="0.3">
      <c r="A23" t="s">
        <v>71</v>
      </c>
      <c r="C23">
        <f>2163+175</f>
        <v>2338</v>
      </c>
      <c r="G23">
        <v>1</v>
      </c>
      <c r="H23" s="41">
        <f t="shared" si="0"/>
        <v>2338</v>
      </c>
    </row>
    <row r="24" spans="1:8" x14ac:dyDescent="0.3">
      <c r="A24" t="s">
        <v>57</v>
      </c>
      <c r="C24">
        <v>15000</v>
      </c>
      <c r="G24">
        <v>3</v>
      </c>
      <c r="H24" s="41">
        <f t="shared" si="0"/>
        <v>45000</v>
      </c>
    </row>
    <row r="25" spans="1:8" x14ac:dyDescent="0.3">
      <c r="A25" t="s">
        <v>63</v>
      </c>
      <c r="C25" s="43">
        <v>30000</v>
      </c>
      <c r="G25">
        <v>1</v>
      </c>
      <c r="H25" s="41">
        <f t="shared" si="0"/>
        <v>30000</v>
      </c>
    </row>
    <row r="26" spans="1:8" x14ac:dyDescent="0.3">
      <c r="A26" t="s">
        <v>58</v>
      </c>
      <c r="C26">
        <v>30000</v>
      </c>
      <c r="G26">
        <v>1</v>
      </c>
      <c r="H26" s="41">
        <f>C26*G26</f>
        <v>30000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Návrh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Kolářová</dc:creator>
  <cp:lastModifiedBy>Michaela</cp:lastModifiedBy>
  <cp:lastPrinted>2021-02-02T08:20:18Z</cp:lastPrinted>
  <dcterms:created xsi:type="dcterms:W3CDTF">2018-11-23T10:42:41Z</dcterms:created>
  <dcterms:modified xsi:type="dcterms:W3CDTF">2021-10-17T11:30:13Z</dcterms:modified>
</cp:coreProperties>
</file>